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0" yWindow="65386" windowWidth="16230" windowHeight="11070" tabRatio="954" activeTab="0"/>
  </bookViews>
  <sheets>
    <sheet name="표지" sheetId="1" r:id="rId1"/>
    <sheet name="충격흡수이동식볼라드일위대가표" sheetId="2" r:id="rId2"/>
    <sheet name="일위대가호표" sheetId="3" r:id="rId3"/>
    <sheet name="물가시세표" sheetId="4" r:id="rId4"/>
  </sheets>
  <externalReferences>
    <externalReference r:id="rId7"/>
    <externalReference r:id="rId8"/>
  </externalReferences>
  <definedNames>
    <definedName name="_xlnm.Print_Area" localSheetId="2">'일위대가호표'!$A$1:$M$22</definedName>
  </definedNames>
  <calcPr fullCalcOnLoad="1"/>
</workbook>
</file>

<file path=xl/sharedStrings.xml><?xml version="1.0" encoding="utf-8"?>
<sst xmlns="http://schemas.openxmlformats.org/spreadsheetml/2006/main" count="239" uniqueCount="159">
  <si>
    <t>소  계</t>
  </si>
  <si>
    <t>특별인부</t>
  </si>
  <si>
    <t>보통인부</t>
  </si>
  <si>
    <t>공 종</t>
  </si>
  <si>
    <t>규격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</si>
  <si>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</si>
  <si>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</si>
  <si>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</si>
  <si>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</si>
  <si>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</si>
  <si>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</si>
  <si>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</si>
  <si>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</si>
  <si>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터파기</t>
  </si>
  <si>
    <t>잔토처리</t>
  </si>
  <si>
    <t>㎥</t>
  </si>
  <si>
    <t>인력-경질토사</t>
  </si>
  <si>
    <t>볼라드 설치</t>
  </si>
  <si>
    <t>1. 자재비</t>
  </si>
  <si>
    <t>2. 설치비 - 매립식</t>
  </si>
  <si>
    <t>EA</t>
  </si>
  <si>
    <t>㎥</t>
  </si>
  <si>
    <t>㎥</t>
  </si>
  <si>
    <t>몰탈타설</t>
  </si>
  <si>
    <t>몰탈(1:2)</t>
  </si>
  <si>
    <t>- 일  위  대  가 -</t>
  </si>
  <si>
    <t>(가격단위 : 원)</t>
  </si>
  <si>
    <t>제1호표</t>
  </si>
  <si>
    <t>제2호표</t>
  </si>
  <si>
    <t>제3호표</t>
  </si>
  <si>
    <t>제4호표</t>
  </si>
  <si>
    <t>볼라드 설치공사 - 충격흡수 이동식 볼라드(Ø153*140*1050mm)</t>
  </si>
  <si>
    <t>충격흡수 이동식 볼라드</t>
  </si>
  <si>
    <t>Φ153x140x1050, 이동식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</si>
  <si>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</si>
  <si>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</si>
  <si>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</si>
  <si>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</si>
  <si>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</si>
  <si>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</si>
  <si>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</si>
  <si>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잔토처리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</si>
  <si>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</si>
  <si>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</si>
  <si>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</si>
  <si>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</si>
  <si>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</si>
  <si>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</si>
  <si>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</si>
  <si>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</si>
  <si>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</si>
  <si>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</si>
  <si>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</si>
  <si>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</si>
  <si>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</si>
  <si>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</si>
  <si>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</si>
  <si>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</si>
  <si>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</si>
  <si>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</si>
  <si>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</si>
  <si>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</si>
  <si>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</si>
  <si>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</si>
  <si>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</si>
  <si>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</si>
  <si>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</si>
  <si>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</si>
  <si>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</si>
  <si>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</si>
  <si>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</si>
  <si>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</si>
  <si>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</si>
  <si>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</si>
  <si>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</si>
  <si>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</si>
  <si>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</si>
  <si>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</si>
  <si>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</si>
  <si>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</si>
  <si>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</si>
  <si>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일 위 대 가 호 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</si>
  <si>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</si>
  <si>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</si>
  <si>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</si>
  <si>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</si>
  <si>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</si>
  <si>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</si>
  <si>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</si>
  <si>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</si>
  <si>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</si>
  <si>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</si>
  <si>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</si>
  <si>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</si>
  <si>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</si>
  <si>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</si>
  <si>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</si>
  <si>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</si>
  <si>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</si>
  <si>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</si>
  <si>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</si>
  <si>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</si>
  <si>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</si>
  <si>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</si>
  <si>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</si>
  <si>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</si>
  <si>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</si>
  <si>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</si>
  <si>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</si>
  <si>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</si>
  <si>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%</t>
  </si>
  <si>
    <t>TI-20, 충격흡수 이동식 볼라드(STS)</t>
  </si>
  <si>
    <t>TI-20, Ø 153 × 1050H (이동식)</t>
  </si>
  <si>
    <t>TI-23, Ø 153 × 800H (앵커식)</t>
  </si>
  <si>
    <t>TI-63-STS, Ø 153 × 800H (앵커식)</t>
  </si>
  <si>
    <t>TI-26, Ø 126 × 1050H (매립식, 분리형)</t>
  </si>
  <si>
    <t xml:space="preserve">충격흡수 이동식 볼라드 일위대가표 (2020년) 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</si>
  <si>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</si>
  <si>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</si>
  <si>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</si>
  <si>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</si>
  <si>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</si>
  <si>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2020 물가자료 10월 1 P.208</t>
  </si>
  <si>
    <t>TI-07, Ø 153 × 1050H (매립식)</t>
  </si>
  <si>
    <t>EA</t>
  </si>
  <si>
    <t>2020 물가자료 10월 1 P.208</t>
  </si>
  <si>
    <t>TI-22, Ø 153 × 1050H (매립식, 분리형)</t>
  </si>
  <si>
    <t>TI-18, Ø 153 × 1050H (매립식)</t>
  </si>
  <si>
    <t>TI-65-STS, Ø 153 × 1050H (탄성이동식)</t>
  </si>
  <si>
    <t>TI-27, Ø 126 × 1050H (매립식)</t>
  </si>
  <si>
    <t>TI-28, Ø 126 × 1050H (매립식, 분리형)</t>
  </si>
  <si>
    <t>EA</t>
  </si>
  <si>
    <t>2020 물가자료 10월 1 P.208</t>
  </si>
  <si>
    <t>TI-75, Ø 126 × 1050H (매립식, 분리형)</t>
  </si>
  <si>
    <t>2020 물가자료 10월 1 P.208</t>
  </si>
  <si>
    <t>TI-29, Ø 126 × 800H (앵커식)</t>
  </si>
  <si>
    <t>EA</t>
  </si>
  <si>
    <t>TI-73, Ø 126 × 800H (앵커식)</t>
  </si>
  <si>
    <t>TI-32, Ø 153 × 1050H (매립식)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</si>
  <si>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</si>
  <si>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</si>
  <si>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</si>
  <si>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</si>
  <si>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</si>
  <si>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</si>
  <si>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</si>
  <si>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</si>
  <si>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</si>
  <si>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</si>
  <si>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</si>
  <si>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</si>
  <si>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</si>
  <si>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</si>
  <si>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</si>
  <si>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</si>
  <si>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</si>
  <si>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</si>
  <si>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2020년 물가자료10월 2 171P</t>
  </si>
  <si>
    <t>2020년 물가자료 10월 2 172P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</si>
</sst>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??_-;_-@_-"/>
    <numFmt numFmtId="177" formatCode="_ * #,##0_ ;_ * \-#,##0_ ;_ * &quot;-&quot;_ ;_ @_ "/>
    <numFmt numFmtId="178" formatCode="_-* #,##0.00000_-;\-* #,##0.00000_-;_-* &quot;-&quot;_-;_-@_-"/>
    <numFmt numFmtId="179" formatCode="_-* #,##0.000000_-;\-* #,##0.000000_-;_-* &quot;-&quot;_-;_-@_-"/>
    <numFmt numFmtId="180" formatCode="0.0_);[Red]\(0.0\)"/>
    <numFmt numFmtId="181" formatCode="0_);[Red]\(0\)"/>
    <numFmt numFmtId="182" formatCode="_-* #,##0.0_-;\-* #,##0.0_-;_-* &quot;-&quot;_-;_-@_-"/>
    <numFmt numFmtId="183" formatCode="_-* #,##0.00_-;\-* #,##0.00_-;_-* &quot;-&quot;_-;_-@_-"/>
    <numFmt numFmtId="184" formatCode="_-* #,##0.000_-;\-* #,##0.000_-;_-* &quot;-&quot;_-;_-@_-"/>
    <numFmt numFmtId="185" formatCode="_-* #,##0.0000_-;\-* #,##0.0000_-;_-* &quot;-&quot;_-;_-@_-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7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181" fontId="0" fillId="0" borderId="0" xfId="50" applyNumberFormat="1" applyFont="1" applyAlignment="1">
      <alignment vertical="center"/>
    </xf>
    <xf numFmtId="41" fontId="7" fillId="33" borderId="12" xfId="50" applyFont="1" applyFill="1" applyBorder="1" applyAlignment="1">
      <alignment horizontal="left" vertical="center" shrinkToFit="1"/>
    </xf>
    <xf numFmtId="176" fontId="7" fillId="0" borderId="12" xfId="50" applyNumberFormat="1" applyFont="1" applyFill="1" applyBorder="1" applyAlignment="1">
      <alignment vertical="center"/>
    </xf>
    <xf numFmtId="178" fontId="0" fillId="0" borderId="0" xfId="50" applyNumberFormat="1" applyFont="1" applyAlignment="1">
      <alignment vertical="center"/>
    </xf>
    <xf numFmtId="179" fontId="0" fillId="0" borderId="0" xfId="50" applyNumberFormat="1" applyFont="1" applyAlignment="1">
      <alignment vertical="center"/>
    </xf>
    <xf numFmtId="176" fontId="0" fillId="0" borderId="0" xfId="50" applyNumberFormat="1" applyFont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43" fontId="0" fillId="0" borderId="0" xfId="50" applyNumberFormat="1" applyFont="1" applyAlignment="1">
      <alignment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Fill="1" applyBorder="1" applyAlignment="1">
      <alignment horizontal="left" vertical="center"/>
    </xf>
    <xf numFmtId="41" fontId="7" fillId="0" borderId="25" xfId="5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41" fontId="7" fillId="0" borderId="25" xfId="50" applyFont="1" applyFill="1" applyBorder="1" applyAlignment="1">
      <alignment vertical="center"/>
    </xf>
    <xf numFmtId="41" fontId="9" fillId="0" borderId="25" xfId="50" applyFont="1" applyFill="1" applyBorder="1" applyAlignment="1">
      <alignment vertical="center"/>
    </xf>
    <xf numFmtId="41" fontId="7" fillId="0" borderId="26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4" xfId="50" applyFont="1" applyFill="1" applyBorder="1" applyAlignment="1">
      <alignment horizontal="center" vertical="center"/>
    </xf>
    <xf numFmtId="41" fontId="6" fillId="0" borderId="26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7" xfId="50" applyFont="1" applyFill="1" applyBorder="1" applyAlignment="1">
      <alignment vertical="center"/>
    </xf>
    <xf numFmtId="41" fontId="3" fillId="33" borderId="24" xfId="50" applyFont="1" applyFill="1" applyBorder="1" applyAlignment="1">
      <alignment vertical="center"/>
    </xf>
    <xf numFmtId="41" fontId="3" fillId="33" borderId="25" xfId="50" applyFont="1" applyFill="1" applyBorder="1" applyAlignment="1">
      <alignment horizontal="left" vertical="center"/>
    </xf>
    <xf numFmtId="41" fontId="3" fillId="33" borderId="25" xfId="50" applyFont="1" applyFill="1" applyBorder="1" applyAlignment="1">
      <alignment horizontal="center" vertical="center"/>
    </xf>
    <xf numFmtId="41" fontId="14" fillId="0" borderId="25" xfId="50" applyFont="1" applyFill="1" applyBorder="1" applyAlignment="1">
      <alignment horizontal="center" vertical="center"/>
    </xf>
    <xf numFmtId="41" fontId="3" fillId="33" borderId="26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176" fontId="7" fillId="0" borderId="12" xfId="50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180" fontId="12" fillId="34" borderId="31" xfId="65" applyNumberFormat="1" applyFont="1" applyFill="1" applyBorder="1" applyAlignment="1">
      <alignment horizontal="center" vertical="center"/>
      <protection/>
    </xf>
    <xf numFmtId="180" fontId="12" fillId="34" borderId="32" xfId="65" applyNumberFormat="1" applyFont="1" applyFill="1" applyBorder="1" applyAlignment="1">
      <alignment horizontal="center" vertical="center"/>
      <protection/>
    </xf>
    <xf numFmtId="180" fontId="12" fillId="34" borderId="33" xfId="65" applyNumberFormat="1" applyFont="1" applyFill="1" applyBorder="1" applyAlignment="1">
      <alignment horizontal="center" vertical="center"/>
      <protection/>
    </xf>
    <xf numFmtId="41" fontId="7" fillId="0" borderId="34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5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5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6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41" fontId="7" fillId="0" borderId="37" xfId="50" applyFont="1" applyBorder="1" applyAlignment="1">
      <alignment horizontal="center" vertical="center"/>
    </xf>
    <xf numFmtId="41" fontId="7" fillId="0" borderId="38" xfId="50" applyFont="1" applyBorder="1" applyAlignment="1">
      <alignment horizontal="center" vertical="center"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0" fontId="7" fillId="0" borderId="39" xfId="66" applyFont="1" applyBorder="1" applyAlignment="1">
      <alignment horizontal="center" vertical="center"/>
      <protection/>
    </xf>
    <xf numFmtId="0" fontId="7" fillId="0" borderId="40" xfId="66" applyFont="1" applyBorder="1" applyAlignment="1">
      <alignment horizontal="center" vertical="center"/>
      <protection/>
    </xf>
    <xf numFmtId="41" fontId="7" fillId="0" borderId="41" xfId="50" applyFont="1" applyBorder="1" applyAlignment="1">
      <alignment horizontal="center" vertical="center"/>
    </xf>
    <xf numFmtId="41" fontId="7" fillId="0" borderId="42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12" fillId="34" borderId="31" xfId="50" applyFont="1" applyFill="1" applyBorder="1" applyAlignment="1">
      <alignment horizontal="center" vertical="center"/>
    </xf>
    <xf numFmtId="41" fontId="12" fillId="34" borderId="32" xfId="50" applyFont="1" applyFill="1" applyBorder="1" applyAlignment="1">
      <alignment horizontal="center" vertical="center"/>
    </xf>
    <xf numFmtId="41" fontId="12" fillId="34" borderId="33" xfId="50" applyFont="1" applyFill="1" applyBorder="1" applyAlignment="1">
      <alignment horizontal="center" vertical="center"/>
    </xf>
    <xf numFmtId="41" fontId="0" fillId="33" borderId="45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13</xdr:row>
      <xdr:rowOff>0</xdr:rowOff>
    </xdr:from>
    <xdr:to>
      <xdr:col>11</xdr:col>
      <xdr:colOff>28575</xdr:colOff>
      <xdr:row>17</xdr:row>
      <xdr:rowOff>19050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086225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14</xdr:row>
      <xdr:rowOff>152400</xdr:rowOff>
    </xdr:from>
    <xdr:to>
      <xdr:col>10</xdr:col>
      <xdr:colOff>428625</xdr:colOff>
      <xdr:row>16</xdr:row>
      <xdr:rowOff>266700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86100" y="4552950"/>
          <a:ext cx="48101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8148;&#53461;&#54868;&#47732;%20&#54260;&#45908;\&#49444;&#44228;&#51088;&#47308;\2019.08(CAD%202014&#48260;&#51204;)\1-1.(#)&#52649;&#44201;&#55137;&#49688;%20&#50724;&#46748;&#44592;&#48380;&#46972;&#46300;(TI-22,%20&#966;153,%20&#49828;&#53580;&#51064;&#47532;&#49828;%20&#51116;&#51656;)-&#51452;&#49324;&#50857;%20&#51228;&#54408;\7.&#52649;&#44201;&#55137;&#49688;&#47588;&#47549;&#49885;(&#50724;&#46748;&#44592;STS)&#48380;&#46972;&#46300;%20&#51068;&#50948;&#45824;&#44032;&#54364;(201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2020(&#54616;&#48152;&#44592;)%20&#53944;&#51064;&#47196;&#46300;%20(&#51452;)-&#49444;&#44228;&#51088;&#47308;(CAD%202014&#48260;&#51204;)\2-1.I&#54805;%20&#48380;&#46972;&#46300;(TI-22,%20&#966;153,%20STS&#51116;&#51656;)&#52649;&#44201;&#55137;&#49688;%20&#50724;&#46748;&#44592;&#48380;&#46972;&#46300;-&#51452;&#49324;&#50857;%20&#51228;&#54408;\7.&#52649;&#44201;&#55137;&#49688;%20&#47588;&#47549;&#49885;(&#50724;&#46748;&#44592;STS)&#48380;&#46972;&#46300;%20&#51068;&#50948;&#45824;&#44032;&#54364;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31">
          <cell r="D31">
            <v>6000</v>
          </cell>
        </row>
        <row r="32">
          <cell r="D32">
            <v>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29">
          <cell r="D29">
            <v>27658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9" t="s">
        <v>111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24.75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/>
    </row>
    <row r="5" spans="1:12" ht="24.75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1:12" ht="24.75" customHeight="1">
      <c r="A6" s="115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1:12" ht="24.75" customHeight="1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4"/>
    </row>
    <row r="16" spans="1:12" ht="24.75" customHeight="1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4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3" customWidth="1"/>
    <col min="2" max="2" width="17.77734375" style="43" customWidth="1"/>
    <col min="3" max="3" width="6.99609375" style="2" customWidth="1"/>
    <col min="4" max="4" width="5.77734375" style="21" customWidth="1"/>
    <col min="5" max="12" width="10.3359375" style="43" customWidth="1"/>
    <col min="13" max="13" width="13.3359375" style="43" customWidth="1"/>
    <col min="14" max="16384" width="8.88671875" style="2" customWidth="1"/>
  </cols>
  <sheetData>
    <row r="1" spans="1:13" s="4" customFormat="1" ht="34.5" customHeight="1">
      <c r="A1" s="116" t="s">
        <v>116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3" s="5" customFormat="1" ht="19.5" customHeight="1">
      <c r="A2" s="119" t="s">
        <v>3</v>
      </c>
      <c r="B2" s="121" t="s">
        <v>4</v>
      </c>
      <c r="C2" s="123" t="s">
        <v>84</v>
      </c>
      <c r="D2" s="123" t="s">
        <v>5</v>
      </c>
      <c r="E2" s="121" t="s">
        <v>6</v>
      </c>
      <c r="F2" s="121"/>
      <c r="G2" s="121" t="s">
        <v>7</v>
      </c>
      <c r="H2" s="121"/>
      <c r="I2" s="121" t="s">
        <v>8</v>
      </c>
      <c r="J2" s="121"/>
      <c r="K2" s="121" t="s">
        <v>9</v>
      </c>
      <c r="L2" s="121"/>
      <c r="M2" s="125" t="s">
        <v>10</v>
      </c>
    </row>
    <row r="3" spans="1:13" s="5" customFormat="1" ht="19.5" customHeight="1">
      <c r="A3" s="120"/>
      <c r="B3" s="122"/>
      <c r="C3" s="124"/>
      <c r="D3" s="124"/>
      <c r="E3" s="22" t="s">
        <v>11</v>
      </c>
      <c r="F3" s="22" t="s">
        <v>12</v>
      </c>
      <c r="G3" s="22" t="s">
        <v>11</v>
      </c>
      <c r="H3" s="22" t="s">
        <v>12</v>
      </c>
      <c r="I3" s="22" t="s">
        <v>11</v>
      </c>
      <c r="J3" s="22" t="s">
        <v>12</v>
      </c>
      <c r="K3" s="22" t="s">
        <v>11</v>
      </c>
      <c r="L3" s="22" t="s">
        <v>12</v>
      </c>
      <c r="M3" s="126"/>
    </row>
    <row r="4" spans="1:13" s="5" customFormat="1" ht="19.5" customHeight="1">
      <c r="A4" s="67" t="s">
        <v>31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8" t="s">
        <v>26</v>
      </c>
    </row>
    <row r="5" spans="1:13" s="5" customFormat="1" ht="19.5" customHeight="1">
      <c r="A5" s="67" t="s">
        <v>18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8"/>
    </row>
    <row r="6" spans="1:13" s="5" customFormat="1" ht="19.5" customHeight="1">
      <c r="A6" s="69" t="s">
        <v>32</v>
      </c>
      <c r="B6" s="49" t="s">
        <v>33</v>
      </c>
      <c r="C6" s="6">
        <v>1</v>
      </c>
      <c r="D6" s="1" t="s">
        <v>20</v>
      </c>
      <c r="E6" s="23">
        <f>물가시세표!D9</f>
        <v>254000</v>
      </c>
      <c r="F6" s="23">
        <f>ROUND(C6*E6,0)</f>
        <v>254000</v>
      </c>
      <c r="G6" s="23"/>
      <c r="H6" s="23"/>
      <c r="I6" s="23"/>
      <c r="J6" s="23"/>
      <c r="K6" s="23">
        <f>E6+G6+I6</f>
        <v>254000</v>
      </c>
      <c r="L6" s="23">
        <f>F6+H6+J6</f>
        <v>254000</v>
      </c>
      <c r="M6" s="68"/>
    </row>
    <row r="7" spans="1:13" s="5" customFormat="1" ht="19.5" customHeight="1">
      <c r="A7" s="70" t="s">
        <v>0</v>
      </c>
      <c r="B7" s="24"/>
      <c r="C7" s="7"/>
      <c r="D7" s="8"/>
      <c r="E7" s="29"/>
      <c r="F7" s="30">
        <f>F6</f>
        <v>254000</v>
      </c>
      <c r="G7" s="29"/>
      <c r="H7" s="30"/>
      <c r="I7" s="29"/>
      <c r="J7" s="30"/>
      <c r="K7" s="29"/>
      <c r="L7" s="30">
        <f>L6</f>
        <v>254000</v>
      </c>
      <c r="M7" s="71"/>
    </row>
    <row r="8" spans="1:13" s="5" customFormat="1" ht="19.5" customHeight="1">
      <c r="A8" s="67" t="s">
        <v>19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8"/>
    </row>
    <row r="9" spans="1:13" s="5" customFormat="1" ht="19.5" customHeight="1">
      <c r="A9" s="72" t="s">
        <v>13</v>
      </c>
      <c r="B9" s="24" t="s">
        <v>16</v>
      </c>
      <c r="C9" s="7">
        <v>0.03</v>
      </c>
      <c r="D9" s="8" t="s">
        <v>15</v>
      </c>
      <c r="E9" s="29">
        <f>일위대가호표!F9</f>
        <v>2979</v>
      </c>
      <c r="F9" s="23">
        <f>ROUND(C9*E9,0)</f>
        <v>89</v>
      </c>
      <c r="G9" s="29">
        <f>일위대가호표!H9</f>
        <v>200976</v>
      </c>
      <c r="H9" s="23">
        <f>ROUND(C9*G9,0)</f>
        <v>6029</v>
      </c>
      <c r="I9" s="29">
        <f>일위대가호표!J9</f>
        <v>1436</v>
      </c>
      <c r="J9" s="50">
        <f>ROUND(I9*C9,0)</f>
        <v>43</v>
      </c>
      <c r="K9" s="23">
        <f aca="true" t="shared" si="0" ref="K9:L12">E9+G9+I9</f>
        <v>205391</v>
      </c>
      <c r="L9" s="23">
        <f>F9+H9+J9</f>
        <v>6161</v>
      </c>
      <c r="M9" s="73" t="s">
        <v>27</v>
      </c>
    </row>
    <row r="10" spans="1:13" s="5" customFormat="1" ht="19.5" customHeight="1">
      <c r="A10" s="72" t="s">
        <v>14</v>
      </c>
      <c r="B10" s="24"/>
      <c r="C10" s="7">
        <v>0.03</v>
      </c>
      <c r="D10" s="8" t="s">
        <v>22</v>
      </c>
      <c r="E10" s="29"/>
      <c r="F10" s="30"/>
      <c r="G10" s="29">
        <f>일위대가호표!H12</f>
        <v>9680.3</v>
      </c>
      <c r="H10" s="23">
        <f>ROUND(C10*G10,0)</f>
        <v>290</v>
      </c>
      <c r="I10" s="29"/>
      <c r="J10" s="30"/>
      <c r="K10" s="23">
        <f t="shared" si="0"/>
        <v>9680.3</v>
      </c>
      <c r="L10" s="23">
        <f t="shared" si="0"/>
        <v>290</v>
      </c>
      <c r="M10" s="73" t="s">
        <v>28</v>
      </c>
    </row>
    <row r="11" spans="1:13" s="5" customFormat="1" ht="19.5" customHeight="1">
      <c r="A11" s="72" t="s">
        <v>23</v>
      </c>
      <c r="B11" s="25" t="s">
        <v>24</v>
      </c>
      <c r="C11" s="6">
        <v>0.03</v>
      </c>
      <c r="D11" s="8" t="s">
        <v>15</v>
      </c>
      <c r="E11" s="23">
        <f>일위대가호표!F17</f>
        <v>79100</v>
      </c>
      <c r="F11" s="23">
        <f>ROUND(C11*E11,0)</f>
        <v>2373</v>
      </c>
      <c r="G11" s="23">
        <f>일위대가호표!H17</f>
        <v>113971</v>
      </c>
      <c r="H11" s="23">
        <f>ROUND(C11*G11,0)</f>
        <v>3419</v>
      </c>
      <c r="I11" s="23"/>
      <c r="J11" s="23"/>
      <c r="K11" s="23">
        <f t="shared" si="0"/>
        <v>193071</v>
      </c>
      <c r="L11" s="23">
        <f t="shared" si="0"/>
        <v>5792</v>
      </c>
      <c r="M11" s="73" t="s">
        <v>29</v>
      </c>
    </row>
    <row r="12" spans="1:13" s="5" customFormat="1" ht="19.5" customHeight="1">
      <c r="A12" s="72" t="s">
        <v>17</v>
      </c>
      <c r="B12" s="25"/>
      <c r="C12" s="6">
        <v>1</v>
      </c>
      <c r="D12" s="8" t="s">
        <v>20</v>
      </c>
      <c r="E12" s="23">
        <f>일위대가호표!F22</f>
        <v>1283</v>
      </c>
      <c r="F12" s="23">
        <f>ROUND(C12*E12,0)</f>
        <v>1283</v>
      </c>
      <c r="G12" s="23">
        <f>일위대가호표!H22</f>
        <v>25653.699999999997</v>
      </c>
      <c r="H12" s="23">
        <f>ROUND(C12*G12,0)</f>
        <v>25654</v>
      </c>
      <c r="I12" s="23"/>
      <c r="J12" s="23"/>
      <c r="K12" s="23">
        <f t="shared" si="0"/>
        <v>26936.699999999997</v>
      </c>
      <c r="L12" s="23">
        <f t="shared" si="0"/>
        <v>26937</v>
      </c>
      <c r="M12" s="73" t="s">
        <v>30</v>
      </c>
    </row>
    <row r="13" spans="1:13" s="5" customFormat="1" ht="19.5" customHeight="1">
      <c r="A13" s="72" t="s">
        <v>55</v>
      </c>
      <c r="B13" s="25" t="s">
        <v>56</v>
      </c>
      <c r="C13" s="6">
        <v>3</v>
      </c>
      <c r="D13" s="8" t="s">
        <v>57</v>
      </c>
      <c r="E13" s="23">
        <f>H14</f>
        <v>35392</v>
      </c>
      <c r="F13" s="23">
        <f>ROUND(E13*3%,0)</f>
        <v>1062</v>
      </c>
      <c r="G13" s="23"/>
      <c r="H13" s="23"/>
      <c r="I13" s="23"/>
      <c r="J13" s="23"/>
      <c r="K13" s="23">
        <f>E13+G13+I13</f>
        <v>35392</v>
      </c>
      <c r="L13" s="23">
        <f>F13+H13+J13</f>
        <v>1062</v>
      </c>
      <c r="M13" s="73"/>
    </row>
    <row r="14" spans="1:13" s="5" customFormat="1" ht="19.5" customHeight="1">
      <c r="A14" s="70" t="s">
        <v>0</v>
      </c>
      <c r="B14" s="24"/>
      <c r="C14" s="7"/>
      <c r="D14" s="8"/>
      <c r="E14" s="29"/>
      <c r="F14" s="30">
        <f>SUM(F9:F13)</f>
        <v>4807</v>
      </c>
      <c r="G14" s="29"/>
      <c r="H14" s="30">
        <f>SUM(H9:H13)</f>
        <v>35392</v>
      </c>
      <c r="I14" s="30"/>
      <c r="J14" s="30">
        <f>SUM(J9:J13)</f>
        <v>43</v>
      </c>
      <c r="K14" s="29"/>
      <c r="L14" s="30">
        <f>SUM(L9:L13)</f>
        <v>40242</v>
      </c>
      <c r="M14" s="71"/>
    </row>
    <row r="15" spans="1:13" s="5" customFormat="1" ht="19.5" customHeight="1">
      <c r="A15" s="74"/>
      <c r="B15" s="25"/>
      <c r="C15" s="6"/>
      <c r="D15" s="1"/>
      <c r="E15" s="23"/>
      <c r="F15" s="29"/>
      <c r="G15" s="23"/>
      <c r="H15" s="23"/>
      <c r="I15" s="23"/>
      <c r="J15" s="23"/>
      <c r="K15" s="23"/>
      <c r="L15" s="29"/>
      <c r="M15" s="75"/>
    </row>
    <row r="16" spans="1:13" s="5" customFormat="1" ht="19.5" customHeight="1">
      <c r="A16" s="67" t="s">
        <v>9</v>
      </c>
      <c r="B16" s="25"/>
      <c r="C16" s="6"/>
      <c r="D16" s="1"/>
      <c r="E16" s="23"/>
      <c r="F16" s="30">
        <f>F7+F14</f>
        <v>258807</v>
      </c>
      <c r="G16" s="23"/>
      <c r="H16" s="30">
        <f>H7+H14</f>
        <v>35392</v>
      </c>
      <c r="I16" s="30"/>
      <c r="J16" s="30">
        <f>J7+J14</f>
        <v>43</v>
      </c>
      <c r="K16" s="23"/>
      <c r="L16" s="30">
        <f>F16+H16+J16</f>
        <v>294242</v>
      </c>
      <c r="M16" s="75"/>
    </row>
    <row r="17" spans="1:13" s="5" customFormat="1" ht="19.5" customHeight="1" thickBot="1">
      <c r="A17" s="76"/>
      <c r="B17" s="77"/>
      <c r="C17" s="78"/>
      <c r="D17" s="79"/>
      <c r="E17" s="80"/>
      <c r="F17" s="81"/>
      <c r="G17" s="80"/>
      <c r="H17" s="81"/>
      <c r="I17" s="80"/>
      <c r="J17" s="81"/>
      <c r="K17" s="80"/>
      <c r="L17" s="81"/>
      <c r="M17" s="82"/>
    </row>
    <row r="22" ht="13.5">
      <c r="B22" s="51"/>
    </row>
    <row r="23" ht="13.5">
      <c r="G23" s="51"/>
    </row>
    <row r="24" spans="7:13" ht="13.5">
      <c r="G24" s="52"/>
      <c r="M24" s="64"/>
    </row>
    <row r="25" ht="13.5">
      <c r="H25" s="53"/>
    </row>
    <row r="30" ht="13.5">
      <c r="F3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34.5" customHeight="1">
      <c r="A1" s="116" t="s">
        <v>81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</row>
    <row r="2" spans="1:14" s="5" customFormat="1" ht="19.5" customHeight="1">
      <c r="A2" s="130" t="s">
        <v>82</v>
      </c>
      <c r="B2" s="132" t="s">
        <v>83</v>
      </c>
      <c r="C2" s="134" t="s">
        <v>84</v>
      </c>
      <c r="D2" s="134" t="s">
        <v>85</v>
      </c>
      <c r="E2" s="138" t="s">
        <v>86</v>
      </c>
      <c r="F2" s="139"/>
      <c r="G2" s="138" t="s">
        <v>87</v>
      </c>
      <c r="H2" s="139"/>
      <c r="I2" s="138" t="s">
        <v>88</v>
      </c>
      <c r="J2" s="139"/>
      <c r="K2" s="138" t="s">
        <v>89</v>
      </c>
      <c r="L2" s="139"/>
      <c r="M2" s="136" t="s">
        <v>90</v>
      </c>
      <c r="N2" s="3"/>
    </row>
    <row r="3" spans="1:14" s="5" customFormat="1" ht="19.5" customHeight="1">
      <c r="A3" s="131"/>
      <c r="B3" s="133"/>
      <c r="C3" s="135"/>
      <c r="D3" s="135"/>
      <c r="E3" s="22" t="s">
        <v>91</v>
      </c>
      <c r="F3" s="22" t="s">
        <v>92</v>
      </c>
      <c r="G3" s="22" t="s">
        <v>91</v>
      </c>
      <c r="H3" s="22" t="s">
        <v>92</v>
      </c>
      <c r="I3" s="22" t="s">
        <v>91</v>
      </c>
      <c r="J3" s="22" t="s">
        <v>92</v>
      </c>
      <c r="K3" s="22" t="s">
        <v>91</v>
      </c>
      <c r="L3" s="22" t="s">
        <v>92</v>
      </c>
      <c r="M3" s="137"/>
      <c r="N3" s="3"/>
    </row>
    <row r="4" spans="1:14" s="5" customFormat="1" ht="19.5" customHeight="1">
      <c r="A4" s="127" t="s">
        <v>93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9"/>
      <c r="N4" s="47"/>
    </row>
    <row r="5" spans="1:14" s="5" customFormat="1" ht="19.5" customHeight="1">
      <c r="A5" s="83" t="s">
        <v>54</v>
      </c>
      <c r="B5" s="23" t="s">
        <v>94</v>
      </c>
      <c r="C5" s="6">
        <v>0.55</v>
      </c>
      <c r="D5" s="1" t="s">
        <v>51</v>
      </c>
      <c r="E5" s="23"/>
      <c r="F5" s="23"/>
      <c r="G5" s="23">
        <f>물가시세표!D40</f>
        <v>137974</v>
      </c>
      <c r="H5" s="23">
        <f>ROUND(C5*G5,0)</f>
        <v>75886</v>
      </c>
      <c r="I5" s="23"/>
      <c r="J5" s="23"/>
      <c r="K5" s="23">
        <f>SUM(E5,G5,I5)</f>
        <v>137974</v>
      </c>
      <c r="L5" s="29">
        <f>SUM(F5,H5,J5)</f>
        <v>75886</v>
      </c>
      <c r="M5" s="84"/>
      <c r="N5" s="47"/>
    </row>
    <row r="6" spans="1:14" s="5" customFormat="1" ht="19.5" customHeight="1">
      <c r="A6" s="83" t="s">
        <v>2</v>
      </c>
      <c r="B6" s="23" t="s">
        <v>94</v>
      </c>
      <c r="C6" s="6">
        <v>0.9</v>
      </c>
      <c r="D6" s="1" t="s">
        <v>51</v>
      </c>
      <c r="E6" s="23"/>
      <c r="F6" s="23"/>
      <c r="G6" s="23">
        <f>물가시세표!D37</f>
        <v>138989</v>
      </c>
      <c r="H6" s="23">
        <f>ROUND(C6*G6,0)</f>
        <v>125090</v>
      </c>
      <c r="I6" s="23"/>
      <c r="J6" s="23"/>
      <c r="K6" s="23">
        <f>SUM(E6,G6,I6)</f>
        <v>138989</v>
      </c>
      <c r="L6" s="29">
        <f>SUM(F6,H6,J6)</f>
        <v>125090</v>
      </c>
      <c r="M6" s="84"/>
      <c r="N6" s="47"/>
    </row>
    <row r="7" spans="1:14" s="5" customFormat="1" ht="19.5" customHeight="1">
      <c r="A7" s="83" t="s">
        <v>95</v>
      </c>
      <c r="B7" s="23" t="s">
        <v>96</v>
      </c>
      <c r="C7" s="6">
        <v>0.423</v>
      </c>
      <c r="D7" s="1" t="s">
        <v>97</v>
      </c>
      <c r="E7" s="23"/>
      <c r="F7" s="105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68" t="s">
        <v>157</v>
      </c>
      <c r="N7" s="47"/>
    </row>
    <row r="8" spans="1:14" s="5" customFormat="1" ht="19.5" customHeight="1">
      <c r="A8" s="83" t="s">
        <v>98</v>
      </c>
      <c r="B8" s="23" t="s">
        <v>99</v>
      </c>
      <c r="C8" s="6">
        <v>0.423</v>
      </c>
      <c r="D8" s="1" t="s">
        <v>97</v>
      </c>
      <c r="E8" s="23">
        <v>6379</v>
      </c>
      <c r="F8" s="105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8" t="s">
        <v>158</v>
      </c>
      <c r="N8" s="47"/>
    </row>
    <row r="9" spans="1:14" s="5" customFormat="1" ht="16.5" customHeight="1">
      <c r="A9" s="85" t="s">
        <v>100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200976</v>
      </c>
      <c r="I9" s="29"/>
      <c r="J9" s="30">
        <f>SUM(J5:J8)</f>
        <v>1436</v>
      </c>
      <c r="K9" s="29"/>
      <c r="L9" s="30">
        <f>SUM(F9,H9,J9)</f>
        <v>205391</v>
      </c>
      <c r="M9" s="86"/>
      <c r="N9" s="47"/>
    </row>
    <row r="10" spans="1:14" s="5" customFormat="1" ht="19.5" customHeight="1">
      <c r="A10" s="106" t="s">
        <v>101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  <c r="N10" s="47"/>
    </row>
    <row r="11" spans="1:14" s="5" customFormat="1" ht="19.5" customHeight="1">
      <c r="A11" s="83" t="s">
        <v>41</v>
      </c>
      <c r="B11" s="23" t="s">
        <v>102</v>
      </c>
      <c r="C11" s="6">
        <v>0.35</v>
      </c>
      <c r="D11" s="1" t="s">
        <v>51</v>
      </c>
      <c r="E11" s="23"/>
      <c r="F11" s="23"/>
      <c r="G11" s="23">
        <f>'[2]물가시세표'!D29</f>
        <v>27658</v>
      </c>
      <c r="H11" s="23">
        <f>ROUND(C11*G11,1)</f>
        <v>9680.3</v>
      </c>
      <c r="I11" s="23"/>
      <c r="J11" s="23"/>
      <c r="K11" s="23">
        <f>SUM(E11,G11,I11)</f>
        <v>27658</v>
      </c>
      <c r="L11" s="29">
        <f>SUM(F11,H11,J11)</f>
        <v>9680.3</v>
      </c>
      <c r="M11" s="84"/>
      <c r="N11" s="47"/>
    </row>
    <row r="12" spans="1:14" s="5" customFormat="1" ht="16.5" customHeight="1">
      <c r="A12" s="85" t="s">
        <v>100</v>
      </c>
      <c r="B12" s="24"/>
      <c r="C12" s="7"/>
      <c r="D12" s="8"/>
      <c r="E12" s="29"/>
      <c r="F12" s="30"/>
      <c r="G12" s="29"/>
      <c r="H12" s="30">
        <f>SUM(H11:H11)</f>
        <v>9680.3</v>
      </c>
      <c r="I12" s="29"/>
      <c r="J12" s="30"/>
      <c r="K12" s="29"/>
      <c r="L12" s="30">
        <f>SUM(F12,H12,J12)</f>
        <v>9680.3</v>
      </c>
      <c r="M12" s="84"/>
      <c r="N12" s="47"/>
    </row>
    <row r="13" spans="1:14" s="5" customFormat="1" ht="19.5" customHeight="1">
      <c r="A13" s="127" t="s">
        <v>103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  <c r="N13" s="47"/>
    </row>
    <row r="14" spans="1:14" s="5" customFormat="1" ht="19.5" customHeight="1">
      <c r="A14" s="83" t="s">
        <v>104</v>
      </c>
      <c r="B14" s="23" t="s">
        <v>105</v>
      </c>
      <c r="C14" s="6">
        <v>350</v>
      </c>
      <c r="D14" s="1" t="s">
        <v>106</v>
      </c>
      <c r="E14" s="23">
        <f>'[1]물가시세표'!D31/40</f>
        <v>150</v>
      </c>
      <c r="F14" s="23">
        <f>ROUND(C14*E14,0)</f>
        <v>52500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52500</v>
      </c>
      <c r="M14" s="84"/>
      <c r="N14" s="47"/>
    </row>
    <row r="15" spans="1:14" s="5" customFormat="1" ht="19.5" customHeight="1">
      <c r="A15" s="83" t="s">
        <v>46</v>
      </c>
      <c r="B15" s="23"/>
      <c r="C15" s="6">
        <v>0.76</v>
      </c>
      <c r="D15" s="8" t="s">
        <v>21</v>
      </c>
      <c r="E15" s="23">
        <f>'[1]물가시세표'!D32</f>
        <v>35000</v>
      </c>
      <c r="F15" s="23">
        <f>ROUND(C15*E15,0)</f>
        <v>26600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26600</v>
      </c>
      <c r="M15" s="84"/>
      <c r="N15" s="47"/>
    </row>
    <row r="16" spans="1:14" s="5" customFormat="1" ht="19.5" customHeight="1">
      <c r="A16" s="83" t="s">
        <v>2</v>
      </c>
      <c r="B16" s="23"/>
      <c r="C16" s="6">
        <v>0.82</v>
      </c>
      <c r="D16" s="1" t="s">
        <v>51</v>
      </c>
      <c r="E16" s="23"/>
      <c r="F16" s="29"/>
      <c r="G16" s="23">
        <f>물가시세표!D37</f>
        <v>138989</v>
      </c>
      <c r="H16" s="23">
        <f>ROUND(C16*G16,1)</f>
        <v>113971</v>
      </c>
      <c r="I16" s="23"/>
      <c r="J16" s="23"/>
      <c r="K16" s="23">
        <f t="shared" si="0"/>
        <v>138989</v>
      </c>
      <c r="L16" s="29">
        <f t="shared" si="0"/>
        <v>113971</v>
      </c>
      <c r="M16" s="84"/>
      <c r="N16" s="47"/>
    </row>
    <row r="17" spans="1:14" s="5" customFormat="1" ht="16.5" customHeight="1">
      <c r="A17" s="85" t="s">
        <v>100</v>
      </c>
      <c r="B17" s="24"/>
      <c r="C17" s="7"/>
      <c r="D17" s="8"/>
      <c r="E17" s="29"/>
      <c r="F17" s="30">
        <f>SUM(F14:F16)</f>
        <v>79100</v>
      </c>
      <c r="G17" s="29"/>
      <c r="H17" s="30">
        <f>SUM(H14:H16)</f>
        <v>113971</v>
      </c>
      <c r="I17" s="29"/>
      <c r="J17" s="30"/>
      <c r="K17" s="29"/>
      <c r="L17" s="30">
        <f>F17+H17+J17</f>
        <v>193071</v>
      </c>
      <c r="M17" s="84"/>
      <c r="N17" s="47"/>
    </row>
    <row r="18" spans="1:14" s="5" customFormat="1" ht="19.5" customHeight="1">
      <c r="A18" s="127" t="s">
        <v>107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9"/>
      <c r="N18" s="47"/>
    </row>
    <row r="19" spans="1:14" s="5" customFormat="1" ht="19.5" customHeight="1">
      <c r="A19" s="83" t="s">
        <v>1</v>
      </c>
      <c r="B19" s="23"/>
      <c r="C19" s="6">
        <v>0.07</v>
      </c>
      <c r="D19" s="1" t="s">
        <v>51</v>
      </c>
      <c r="E19" s="31"/>
      <c r="F19" s="23"/>
      <c r="G19" s="23">
        <f>물가시세표!D36</f>
        <v>167926</v>
      </c>
      <c r="H19" s="23">
        <f>ROUND(C19*G19,1)</f>
        <v>11754.8</v>
      </c>
      <c r="I19" s="23"/>
      <c r="J19" s="23"/>
      <c r="K19" s="23">
        <f aca="true" t="shared" si="1" ref="K19:L21">SUM(E19,G19,I19)</f>
        <v>167926</v>
      </c>
      <c r="L19" s="29">
        <f t="shared" si="1"/>
        <v>11754.8</v>
      </c>
      <c r="M19" s="84"/>
      <c r="N19" s="47"/>
    </row>
    <row r="20" spans="1:14" s="5" customFormat="1" ht="19.5" customHeight="1">
      <c r="A20" s="83" t="s">
        <v>2</v>
      </c>
      <c r="B20" s="25"/>
      <c r="C20" s="6">
        <v>0.1</v>
      </c>
      <c r="D20" s="1" t="s">
        <v>51</v>
      </c>
      <c r="E20" s="23"/>
      <c r="F20" s="29"/>
      <c r="G20" s="23">
        <f>물가시세표!D37</f>
        <v>138989</v>
      </c>
      <c r="H20" s="23">
        <f>ROUND(C20*G20,1)</f>
        <v>13898.9</v>
      </c>
      <c r="I20" s="23"/>
      <c r="J20" s="23"/>
      <c r="K20" s="23">
        <f t="shared" si="1"/>
        <v>138989</v>
      </c>
      <c r="L20" s="29">
        <f t="shared" si="1"/>
        <v>13898.9</v>
      </c>
      <c r="M20" s="84"/>
      <c r="N20" s="47"/>
    </row>
    <row r="21" spans="1:14" s="5" customFormat="1" ht="19.5" customHeight="1">
      <c r="A21" s="83" t="s">
        <v>108</v>
      </c>
      <c r="B21" s="25" t="s">
        <v>109</v>
      </c>
      <c r="C21" s="6">
        <v>0.05</v>
      </c>
      <c r="D21" s="1" t="s">
        <v>110</v>
      </c>
      <c r="E21" s="23">
        <f>H19+H20</f>
        <v>25653.699999999997</v>
      </c>
      <c r="F21" s="23">
        <f>ROUND(C21*E21,0)</f>
        <v>1283</v>
      </c>
      <c r="G21" s="23"/>
      <c r="H21" s="23"/>
      <c r="I21" s="23"/>
      <c r="J21" s="23"/>
      <c r="K21" s="23">
        <f t="shared" si="1"/>
        <v>25653.699999999997</v>
      </c>
      <c r="L21" s="29">
        <f t="shared" si="1"/>
        <v>1283</v>
      </c>
      <c r="M21" s="87"/>
      <c r="N21" s="47"/>
    </row>
    <row r="22" spans="1:14" s="5" customFormat="1" ht="16.5" customHeight="1" thickBot="1">
      <c r="A22" s="88" t="s">
        <v>100</v>
      </c>
      <c r="B22" s="77"/>
      <c r="C22" s="78"/>
      <c r="D22" s="79"/>
      <c r="E22" s="80"/>
      <c r="F22" s="81">
        <f>SUM(F19:F21)</f>
        <v>1283</v>
      </c>
      <c r="G22" s="80"/>
      <c r="H22" s="81">
        <f>SUM(H19:H21)</f>
        <v>25653.699999999997</v>
      </c>
      <c r="I22" s="80"/>
      <c r="J22" s="81"/>
      <c r="K22" s="80"/>
      <c r="L22" s="81">
        <f>F22+H22+J22</f>
        <v>26936.699999999997</v>
      </c>
      <c r="M22" s="89"/>
      <c r="N22" s="47"/>
    </row>
  </sheetData>
  <sheetProtection/>
  <mergeCells count="13">
    <mergeCell ref="A4:M4"/>
    <mergeCell ref="I2:J2"/>
    <mergeCell ref="K2:L2"/>
    <mergeCell ref="E2:F2"/>
    <mergeCell ref="A18:M18"/>
    <mergeCell ref="A1:M1"/>
    <mergeCell ref="A2:A3"/>
    <mergeCell ref="B2:B3"/>
    <mergeCell ref="C2:C3"/>
    <mergeCell ref="M2:M3"/>
    <mergeCell ref="A13:M13"/>
    <mergeCell ref="D2:D3"/>
    <mergeCell ref="G2:H2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7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1" customWidth="1"/>
    <col min="2" max="2" width="35.5546875" style="42" customWidth="1"/>
    <col min="3" max="3" width="6.6640625" style="42" customWidth="1"/>
    <col min="4" max="4" width="8.88671875" style="42" customWidth="1"/>
    <col min="5" max="5" width="24.4453125" style="42" customWidth="1"/>
    <col min="6" max="6" width="10.4453125" style="41" customWidth="1"/>
    <col min="7" max="16384" width="8.88671875" style="41" customWidth="1"/>
  </cols>
  <sheetData>
    <row r="1" spans="1:15" s="33" customFormat="1" ht="21.75" customHeight="1">
      <c r="A1" s="140" t="s">
        <v>117</v>
      </c>
      <c r="B1" s="141"/>
      <c r="C1" s="141"/>
      <c r="D1" s="141"/>
      <c r="E1" s="142"/>
      <c r="F1" s="32"/>
      <c r="L1" s="34"/>
      <c r="M1" s="34"/>
      <c r="N1" s="34"/>
      <c r="O1" s="34"/>
    </row>
    <row r="2" spans="1:15" s="33" customFormat="1" ht="15" customHeight="1">
      <c r="A2" s="143" t="s">
        <v>118</v>
      </c>
      <c r="B2" s="144"/>
      <c r="C2" s="144"/>
      <c r="D2" s="144"/>
      <c r="E2" s="145"/>
      <c r="F2" s="35"/>
      <c r="L2" s="34"/>
      <c r="M2" s="34"/>
      <c r="N2" s="34"/>
      <c r="O2" s="34"/>
    </row>
    <row r="3" spans="1:14" s="37" customFormat="1" ht="12" customHeight="1">
      <c r="A3" s="90" t="s">
        <v>34</v>
      </c>
      <c r="B3" s="65" t="s">
        <v>35</v>
      </c>
      <c r="C3" s="65" t="s">
        <v>36</v>
      </c>
      <c r="D3" s="66" t="s">
        <v>37</v>
      </c>
      <c r="E3" s="91" t="s">
        <v>38</v>
      </c>
      <c r="F3" s="36"/>
      <c r="L3" s="38"/>
      <c r="M3" s="38"/>
      <c r="N3" s="38"/>
    </row>
    <row r="4" spans="1:14" s="37" customFormat="1" ht="12" customHeight="1">
      <c r="A4" s="92" t="s">
        <v>39</v>
      </c>
      <c r="B4" s="55"/>
      <c r="C4" s="55"/>
      <c r="D4" s="56"/>
      <c r="E4" s="93"/>
      <c r="F4" s="36"/>
      <c r="L4" s="38"/>
      <c r="M4" s="38"/>
      <c r="N4" s="38"/>
    </row>
    <row r="5" spans="1:15" s="37" customFormat="1" ht="12" customHeight="1">
      <c r="A5" s="94" t="s">
        <v>58</v>
      </c>
      <c r="B5" s="57" t="s">
        <v>119</v>
      </c>
      <c r="C5" s="55" t="s">
        <v>120</v>
      </c>
      <c r="D5" s="58">
        <v>265000</v>
      </c>
      <c r="E5" s="95" t="s">
        <v>122</v>
      </c>
      <c r="F5" s="36"/>
      <c r="G5" s="39"/>
      <c r="H5" s="39"/>
      <c r="I5" s="39"/>
      <c r="J5" s="39"/>
      <c r="K5" s="40"/>
      <c r="L5" s="38"/>
      <c r="M5" s="38"/>
      <c r="N5" s="38"/>
      <c r="O5" s="38"/>
    </row>
    <row r="6" spans="1:15" s="37" customFormat="1" ht="12" customHeight="1">
      <c r="A6" s="94" t="s">
        <v>59</v>
      </c>
      <c r="B6" s="57" t="s">
        <v>123</v>
      </c>
      <c r="C6" s="55" t="s">
        <v>124</v>
      </c>
      <c r="D6" s="58">
        <v>210000</v>
      </c>
      <c r="E6" s="95" t="s">
        <v>125</v>
      </c>
      <c r="F6" s="36"/>
      <c r="G6" s="39"/>
      <c r="H6" s="39"/>
      <c r="I6" s="39"/>
      <c r="J6" s="39"/>
      <c r="K6" s="40"/>
      <c r="L6" s="38"/>
      <c r="M6" s="38"/>
      <c r="N6" s="38"/>
      <c r="O6" s="38"/>
    </row>
    <row r="7" spans="1:15" s="37" customFormat="1" ht="12" customHeight="1">
      <c r="A7" s="94" t="s">
        <v>60</v>
      </c>
      <c r="B7" s="57" t="s">
        <v>126</v>
      </c>
      <c r="C7" s="55" t="s">
        <v>20</v>
      </c>
      <c r="D7" s="58">
        <v>279000</v>
      </c>
      <c r="E7" s="95" t="s">
        <v>125</v>
      </c>
      <c r="F7" s="36"/>
      <c r="G7" s="39"/>
      <c r="H7" s="39"/>
      <c r="I7" s="39"/>
      <c r="J7" s="39"/>
      <c r="K7" s="40"/>
      <c r="L7" s="38"/>
      <c r="M7" s="38"/>
      <c r="N7" s="38"/>
      <c r="O7" s="38"/>
    </row>
    <row r="8" spans="1:15" s="37" customFormat="1" ht="12" customHeight="1">
      <c r="A8" s="94" t="s">
        <v>61</v>
      </c>
      <c r="B8" s="57" t="s">
        <v>127</v>
      </c>
      <c r="C8" s="55" t="s">
        <v>20</v>
      </c>
      <c r="D8" s="58">
        <v>225000</v>
      </c>
      <c r="E8" s="95" t="s">
        <v>125</v>
      </c>
      <c r="F8" s="36"/>
      <c r="G8" s="39"/>
      <c r="H8" s="39"/>
      <c r="I8" s="39"/>
      <c r="J8" s="39"/>
      <c r="K8" s="40"/>
      <c r="L8" s="38"/>
      <c r="M8" s="38"/>
      <c r="N8" s="38"/>
      <c r="O8" s="38"/>
    </row>
    <row r="9" spans="1:15" s="37" customFormat="1" ht="12" customHeight="1">
      <c r="A9" s="94" t="s">
        <v>62</v>
      </c>
      <c r="B9" s="57" t="s">
        <v>112</v>
      </c>
      <c r="C9" s="55" t="s">
        <v>20</v>
      </c>
      <c r="D9" s="58">
        <v>254000</v>
      </c>
      <c r="E9" s="95" t="s">
        <v>125</v>
      </c>
      <c r="F9" s="36"/>
      <c r="G9" s="39"/>
      <c r="H9" s="39"/>
      <c r="I9" s="39"/>
      <c r="J9" s="39"/>
      <c r="K9" s="40"/>
      <c r="L9" s="38"/>
      <c r="M9" s="38"/>
      <c r="N9" s="38"/>
      <c r="O9" s="38"/>
    </row>
    <row r="10" spans="1:15" s="37" customFormat="1" ht="12" customHeight="1">
      <c r="A10" s="94" t="s">
        <v>63</v>
      </c>
      <c r="B10" s="57" t="s">
        <v>128</v>
      </c>
      <c r="C10" s="55" t="s">
        <v>124</v>
      </c>
      <c r="D10" s="58">
        <v>279000</v>
      </c>
      <c r="E10" s="95" t="s">
        <v>125</v>
      </c>
      <c r="F10" s="36"/>
      <c r="G10" s="39"/>
      <c r="H10" s="39"/>
      <c r="I10" s="39"/>
      <c r="J10" s="39"/>
      <c r="K10" s="40"/>
      <c r="L10" s="38"/>
      <c r="M10" s="38"/>
      <c r="N10" s="38"/>
      <c r="O10" s="38"/>
    </row>
    <row r="11" spans="1:15" s="37" customFormat="1" ht="12" customHeight="1">
      <c r="A11" s="94" t="s">
        <v>64</v>
      </c>
      <c r="B11" s="57" t="s">
        <v>113</v>
      </c>
      <c r="C11" s="55" t="s">
        <v>124</v>
      </c>
      <c r="D11" s="58">
        <v>245000</v>
      </c>
      <c r="E11" s="95" t="s">
        <v>125</v>
      </c>
      <c r="F11" s="36"/>
      <c r="G11" s="39"/>
      <c r="H11" s="39"/>
      <c r="I11" s="39"/>
      <c r="J11" s="39"/>
      <c r="K11" s="40"/>
      <c r="L11" s="38"/>
      <c r="M11" s="38"/>
      <c r="N11" s="38"/>
      <c r="O11" s="38"/>
    </row>
    <row r="12" spans="1:15" s="37" customFormat="1" ht="12" customHeight="1">
      <c r="A12" s="94" t="s">
        <v>65</v>
      </c>
      <c r="B12" s="57" t="s">
        <v>114</v>
      </c>
      <c r="C12" s="55" t="s">
        <v>124</v>
      </c>
      <c r="D12" s="58">
        <v>267000</v>
      </c>
      <c r="E12" s="95" t="s">
        <v>121</v>
      </c>
      <c r="F12" s="36"/>
      <c r="G12" s="39"/>
      <c r="H12" s="39"/>
      <c r="I12" s="39"/>
      <c r="J12" s="39"/>
      <c r="K12" s="40"/>
      <c r="L12" s="38"/>
      <c r="M12" s="38"/>
      <c r="N12" s="38"/>
      <c r="O12" s="38"/>
    </row>
    <row r="13" spans="1:15" s="37" customFormat="1" ht="12" customHeight="1">
      <c r="A13" s="94" t="s">
        <v>66</v>
      </c>
      <c r="B13" s="57" t="s">
        <v>115</v>
      </c>
      <c r="C13" s="55" t="s">
        <v>124</v>
      </c>
      <c r="D13" s="58">
        <v>267000</v>
      </c>
      <c r="E13" s="95" t="s">
        <v>125</v>
      </c>
      <c r="F13" s="36"/>
      <c r="G13" s="39"/>
      <c r="H13" s="39"/>
      <c r="I13" s="39"/>
      <c r="J13" s="39"/>
      <c r="K13" s="40"/>
      <c r="L13" s="38"/>
      <c r="M13" s="38"/>
      <c r="N13" s="38"/>
      <c r="O13" s="38"/>
    </row>
    <row r="14" spans="1:15" s="37" customFormat="1" ht="12" customHeight="1">
      <c r="A14" s="94" t="s">
        <v>67</v>
      </c>
      <c r="B14" s="57" t="s">
        <v>129</v>
      </c>
      <c r="C14" s="55" t="s">
        <v>124</v>
      </c>
      <c r="D14" s="58">
        <v>218000</v>
      </c>
      <c r="E14" s="95" t="s">
        <v>121</v>
      </c>
      <c r="F14" s="36"/>
      <c r="G14" s="39"/>
      <c r="H14" s="39"/>
      <c r="I14" s="39"/>
      <c r="J14" s="39"/>
      <c r="K14" s="40"/>
      <c r="L14" s="38"/>
      <c r="M14" s="38"/>
      <c r="N14" s="38"/>
      <c r="O14" s="38"/>
    </row>
    <row r="15" spans="1:15" s="37" customFormat="1" ht="12" customHeight="1">
      <c r="A15" s="94" t="s">
        <v>68</v>
      </c>
      <c r="B15" s="57" t="s">
        <v>130</v>
      </c>
      <c r="C15" s="55" t="s">
        <v>131</v>
      </c>
      <c r="D15" s="58">
        <v>239000</v>
      </c>
      <c r="E15" s="95" t="s">
        <v>132</v>
      </c>
      <c r="F15" s="36"/>
      <c r="G15" s="39"/>
      <c r="H15" s="39"/>
      <c r="I15" s="39"/>
      <c r="J15" s="39"/>
      <c r="K15" s="40"/>
      <c r="L15" s="38"/>
      <c r="M15" s="38"/>
      <c r="N15" s="38"/>
      <c r="O15" s="38"/>
    </row>
    <row r="16" spans="1:15" s="37" customFormat="1" ht="12" customHeight="1">
      <c r="A16" s="94" t="s">
        <v>69</v>
      </c>
      <c r="B16" s="57" t="s">
        <v>133</v>
      </c>
      <c r="C16" s="55" t="s">
        <v>20</v>
      </c>
      <c r="D16" s="58">
        <v>267000</v>
      </c>
      <c r="E16" s="95" t="s">
        <v>134</v>
      </c>
      <c r="F16" s="36"/>
      <c r="G16" s="39"/>
      <c r="H16" s="39"/>
      <c r="I16" s="39"/>
      <c r="J16" s="39"/>
      <c r="K16" s="40"/>
      <c r="L16" s="38"/>
      <c r="M16" s="38"/>
      <c r="N16" s="38"/>
      <c r="O16" s="38"/>
    </row>
    <row r="17" spans="1:15" s="37" customFormat="1" ht="12" customHeight="1">
      <c r="A17" s="94" t="s">
        <v>70</v>
      </c>
      <c r="B17" s="57" t="s">
        <v>135</v>
      </c>
      <c r="C17" s="55" t="s">
        <v>136</v>
      </c>
      <c r="D17" s="58">
        <v>240000</v>
      </c>
      <c r="E17" s="95" t="s">
        <v>132</v>
      </c>
      <c r="F17" s="36"/>
      <c r="G17" s="39"/>
      <c r="H17" s="39"/>
      <c r="I17" s="39"/>
      <c r="J17" s="39"/>
      <c r="K17" s="40"/>
      <c r="L17" s="38"/>
      <c r="M17" s="38"/>
      <c r="N17" s="38"/>
      <c r="O17" s="38"/>
    </row>
    <row r="18" spans="1:15" s="37" customFormat="1" ht="12" customHeight="1">
      <c r="A18" s="94" t="s">
        <v>71</v>
      </c>
      <c r="B18" s="57" t="s">
        <v>137</v>
      </c>
      <c r="C18" s="55" t="s">
        <v>131</v>
      </c>
      <c r="D18" s="58">
        <v>260000</v>
      </c>
      <c r="E18" s="95" t="s">
        <v>121</v>
      </c>
      <c r="F18" s="36"/>
      <c r="G18" s="39"/>
      <c r="H18" s="39"/>
      <c r="I18" s="39"/>
      <c r="J18" s="39"/>
      <c r="K18" s="40"/>
      <c r="L18" s="38"/>
      <c r="M18" s="38"/>
      <c r="N18" s="38"/>
      <c r="O18" s="38"/>
    </row>
    <row r="19" spans="1:15" s="37" customFormat="1" ht="12" customHeight="1">
      <c r="A19" s="94" t="s">
        <v>72</v>
      </c>
      <c r="B19" s="57" t="s">
        <v>138</v>
      </c>
      <c r="C19" s="55" t="s">
        <v>124</v>
      </c>
      <c r="D19" s="58">
        <v>269000</v>
      </c>
      <c r="E19" s="95" t="s">
        <v>125</v>
      </c>
      <c r="F19" s="36"/>
      <c r="G19" s="39"/>
      <c r="H19" s="39"/>
      <c r="I19" s="39"/>
      <c r="J19" s="39"/>
      <c r="K19" s="40"/>
      <c r="L19" s="38"/>
      <c r="M19" s="38"/>
      <c r="N19" s="38"/>
      <c r="O19" s="38"/>
    </row>
    <row r="20" spans="1:15" s="37" customFormat="1" ht="12" customHeight="1">
      <c r="A20" s="94" t="s">
        <v>73</v>
      </c>
      <c r="B20" s="57" t="s">
        <v>139</v>
      </c>
      <c r="C20" s="55" t="s">
        <v>124</v>
      </c>
      <c r="D20" s="58">
        <v>279000</v>
      </c>
      <c r="E20" s="95" t="s">
        <v>125</v>
      </c>
      <c r="F20" s="36"/>
      <c r="G20" s="39"/>
      <c r="H20" s="39"/>
      <c r="I20" s="39"/>
      <c r="J20" s="39"/>
      <c r="K20" s="40"/>
      <c r="L20" s="38"/>
      <c r="M20" s="38"/>
      <c r="N20" s="38"/>
      <c r="O20" s="38"/>
    </row>
    <row r="21" spans="1:15" s="37" customFormat="1" ht="12" customHeight="1">
      <c r="A21" s="94" t="s">
        <v>74</v>
      </c>
      <c r="B21" s="57" t="s">
        <v>140</v>
      </c>
      <c r="C21" s="55" t="s">
        <v>124</v>
      </c>
      <c r="D21" s="58">
        <v>267000</v>
      </c>
      <c r="E21" s="95" t="s">
        <v>125</v>
      </c>
      <c r="F21" s="36"/>
      <c r="G21" s="39"/>
      <c r="H21" s="39"/>
      <c r="I21" s="39"/>
      <c r="J21" s="39"/>
      <c r="K21" s="40"/>
      <c r="L21" s="38"/>
      <c r="M21" s="38"/>
      <c r="N21" s="38"/>
      <c r="O21" s="38"/>
    </row>
    <row r="22" spans="1:15" s="37" customFormat="1" ht="12" customHeight="1">
      <c r="A22" s="94" t="s">
        <v>75</v>
      </c>
      <c r="B22" s="57" t="s">
        <v>141</v>
      </c>
      <c r="C22" s="55" t="s">
        <v>124</v>
      </c>
      <c r="D22" s="58">
        <v>310000</v>
      </c>
      <c r="E22" s="95" t="s">
        <v>125</v>
      </c>
      <c r="F22" s="36"/>
      <c r="G22" s="39"/>
      <c r="H22" s="39"/>
      <c r="I22" s="39"/>
      <c r="J22" s="39"/>
      <c r="K22" s="40"/>
      <c r="L22" s="38"/>
      <c r="M22" s="38"/>
      <c r="N22" s="38"/>
      <c r="O22" s="38"/>
    </row>
    <row r="23" spans="1:15" s="37" customFormat="1" ht="12" customHeight="1">
      <c r="A23" s="94" t="s">
        <v>76</v>
      </c>
      <c r="B23" s="57" t="s">
        <v>142</v>
      </c>
      <c r="C23" s="55" t="s">
        <v>124</v>
      </c>
      <c r="D23" s="58">
        <v>347000</v>
      </c>
      <c r="E23" s="95" t="s">
        <v>125</v>
      </c>
      <c r="F23" s="36"/>
      <c r="G23" s="39"/>
      <c r="H23" s="39"/>
      <c r="I23" s="39"/>
      <c r="J23" s="39"/>
      <c r="K23" s="40"/>
      <c r="L23" s="38"/>
      <c r="M23" s="38"/>
      <c r="N23" s="38"/>
      <c r="O23" s="38"/>
    </row>
    <row r="24" spans="1:15" s="37" customFormat="1" ht="12" customHeight="1">
      <c r="A24" s="94" t="s">
        <v>77</v>
      </c>
      <c r="B24" s="57" t="s">
        <v>143</v>
      </c>
      <c r="C24" s="55" t="s">
        <v>124</v>
      </c>
      <c r="D24" s="58">
        <v>355000</v>
      </c>
      <c r="E24" s="95" t="s">
        <v>125</v>
      </c>
      <c r="F24" s="36"/>
      <c r="G24" s="39"/>
      <c r="H24" s="39"/>
      <c r="I24" s="39"/>
      <c r="J24" s="39"/>
      <c r="K24" s="40"/>
      <c r="L24" s="38"/>
      <c r="M24" s="38"/>
      <c r="N24" s="38"/>
      <c r="O24" s="38"/>
    </row>
    <row r="25" spans="1:15" s="37" customFormat="1" ht="12" customHeight="1">
      <c r="A25" s="94" t="s">
        <v>78</v>
      </c>
      <c r="B25" s="57" t="s">
        <v>144</v>
      </c>
      <c r="C25" s="55" t="s">
        <v>124</v>
      </c>
      <c r="D25" s="58">
        <v>336000</v>
      </c>
      <c r="E25" s="95" t="s">
        <v>125</v>
      </c>
      <c r="F25" s="36"/>
      <c r="G25" s="39"/>
      <c r="H25" s="39"/>
      <c r="I25" s="39"/>
      <c r="J25" s="39"/>
      <c r="K25" s="40"/>
      <c r="L25" s="38"/>
      <c r="M25" s="38"/>
      <c r="N25" s="38"/>
      <c r="O25" s="38"/>
    </row>
    <row r="26" spans="1:15" s="37" customFormat="1" ht="12" customHeight="1">
      <c r="A26" s="94" t="s">
        <v>79</v>
      </c>
      <c r="B26" s="57" t="s">
        <v>145</v>
      </c>
      <c r="C26" s="55" t="s">
        <v>124</v>
      </c>
      <c r="D26" s="58">
        <v>385000</v>
      </c>
      <c r="E26" s="95" t="s">
        <v>125</v>
      </c>
      <c r="F26" s="36"/>
      <c r="G26" s="39"/>
      <c r="H26" s="39"/>
      <c r="I26" s="39"/>
      <c r="J26" s="39"/>
      <c r="K26" s="40"/>
      <c r="L26" s="38"/>
      <c r="M26" s="38"/>
      <c r="N26" s="38"/>
      <c r="O26" s="38"/>
    </row>
    <row r="27" spans="1:15" s="37" customFormat="1" ht="12" customHeight="1">
      <c r="A27" s="94" t="s">
        <v>80</v>
      </c>
      <c r="B27" s="57" t="s">
        <v>146</v>
      </c>
      <c r="C27" s="55" t="s">
        <v>124</v>
      </c>
      <c r="D27" s="58">
        <v>385000</v>
      </c>
      <c r="E27" s="95" t="s">
        <v>125</v>
      </c>
      <c r="F27" s="36"/>
      <c r="G27" s="39"/>
      <c r="H27" s="39"/>
      <c r="I27" s="39"/>
      <c r="J27" s="39"/>
      <c r="K27" s="40"/>
      <c r="L27" s="38"/>
      <c r="M27" s="38"/>
      <c r="N27" s="38"/>
      <c r="O27" s="38"/>
    </row>
    <row r="28" spans="1:14" s="45" customFormat="1" ht="12" customHeight="1">
      <c r="A28" s="94"/>
      <c r="B28" s="57"/>
      <c r="C28" s="55"/>
      <c r="D28" s="58"/>
      <c r="E28" s="96"/>
      <c r="F28" s="44"/>
      <c r="L28" s="46"/>
      <c r="M28" s="46"/>
      <c r="N28" s="46"/>
    </row>
    <row r="29" spans="1:15" s="33" customFormat="1" ht="12" customHeight="1">
      <c r="A29" s="94" t="s">
        <v>147</v>
      </c>
      <c r="B29" s="57" t="s">
        <v>42</v>
      </c>
      <c r="C29" s="55" t="s">
        <v>21</v>
      </c>
      <c r="D29" s="58">
        <v>27658</v>
      </c>
      <c r="E29" s="95" t="s">
        <v>148</v>
      </c>
      <c r="F29" s="35"/>
      <c r="L29" s="34"/>
      <c r="M29" s="34"/>
      <c r="N29" s="34"/>
      <c r="O29" s="34"/>
    </row>
    <row r="30" spans="1:14" s="37" customFormat="1" ht="12" customHeight="1">
      <c r="A30" s="97" t="s">
        <v>43</v>
      </c>
      <c r="B30" s="59" t="s">
        <v>149</v>
      </c>
      <c r="C30" s="55" t="s">
        <v>40</v>
      </c>
      <c r="D30" s="58">
        <v>740</v>
      </c>
      <c r="E30" s="95" t="s">
        <v>150</v>
      </c>
      <c r="F30" s="36"/>
      <c r="L30" s="38"/>
      <c r="M30" s="38"/>
      <c r="N30" s="38"/>
    </row>
    <row r="31" spans="1:14" s="37" customFormat="1" ht="12" customHeight="1">
      <c r="A31" s="94" t="s">
        <v>44</v>
      </c>
      <c r="B31" s="57" t="s">
        <v>151</v>
      </c>
      <c r="C31" s="55" t="s">
        <v>45</v>
      </c>
      <c r="D31" s="58">
        <v>6000</v>
      </c>
      <c r="E31" s="95" t="s">
        <v>152</v>
      </c>
      <c r="F31" s="36"/>
      <c r="L31" s="38"/>
      <c r="M31" s="38"/>
      <c r="N31" s="38"/>
    </row>
    <row r="32" spans="1:14" s="37" customFormat="1" ht="12" customHeight="1">
      <c r="A32" s="94" t="s">
        <v>46</v>
      </c>
      <c r="B32" s="57" t="s">
        <v>47</v>
      </c>
      <c r="C32" s="55" t="s">
        <v>21</v>
      </c>
      <c r="D32" s="58">
        <v>35000</v>
      </c>
      <c r="E32" s="95" t="s">
        <v>153</v>
      </c>
      <c r="F32" s="36"/>
      <c r="L32" s="38"/>
      <c r="M32" s="38"/>
      <c r="N32" s="38"/>
    </row>
    <row r="33" spans="1:14" s="37" customFormat="1" ht="12" customHeight="1">
      <c r="A33" s="94" t="s">
        <v>48</v>
      </c>
      <c r="B33" s="57"/>
      <c r="C33" s="55" t="s">
        <v>49</v>
      </c>
      <c r="D33" s="58">
        <v>1972</v>
      </c>
      <c r="E33" s="95" t="s">
        <v>154</v>
      </c>
      <c r="F33" s="36"/>
      <c r="L33" s="38"/>
      <c r="M33" s="38"/>
      <c r="N33" s="38"/>
    </row>
    <row r="34" spans="1:14" s="37" customFormat="1" ht="12" customHeight="1">
      <c r="A34" s="104"/>
      <c r="B34" s="54"/>
      <c r="C34" s="55"/>
      <c r="D34" s="56"/>
      <c r="E34" s="93"/>
      <c r="F34" s="36"/>
      <c r="L34" s="38"/>
      <c r="M34" s="38"/>
      <c r="N34" s="38"/>
    </row>
    <row r="35" spans="1:14" s="37" customFormat="1" ht="12" customHeight="1">
      <c r="A35" s="92" t="s">
        <v>50</v>
      </c>
      <c r="B35" s="55"/>
      <c r="C35" s="55"/>
      <c r="D35" s="56"/>
      <c r="E35" s="93"/>
      <c r="F35" s="36"/>
      <c r="L35" s="38"/>
      <c r="M35" s="38"/>
      <c r="N35" s="38"/>
    </row>
    <row r="36" spans="1:14" s="37" customFormat="1" ht="12" customHeight="1">
      <c r="A36" s="94" t="s">
        <v>1</v>
      </c>
      <c r="B36" s="57"/>
      <c r="C36" s="55" t="s">
        <v>51</v>
      </c>
      <c r="D36" s="60">
        <v>167926</v>
      </c>
      <c r="E36" s="95" t="s">
        <v>155</v>
      </c>
      <c r="F36" s="36"/>
      <c r="L36" s="38"/>
      <c r="M36" s="38"/>
      <c r="N36" s="38"/>
    </row>
    <row r="37" spans="1:5" ht="12" customHeight="1">
      <c r="A37" s="94" t="s">
        <v>2</v>
      </c>
      <c r="B37" s="57"/>
      <c r="C37" s="55" t="s">
        <v>51</v>
      </c>
      <c r="D37" s="60">
        <v>138989</v>
      </c>
      <c r="E37" s="95" t="s">
        <v>155</v>
      </c>
    </row>
    <row r="38" spans="1:5" ht="12" customHeight="1">
      <c r="A38" s="94" t="s">
        <v>52</v>
      </c>
      <c r="B38" s="57"/>
      <c r="C38" s="55" t="s">
        <v>51</v>
      </c>
      <c r="D38" s="60">
        <v>211203</v>
      </c>
      <c r="E38" s="95" t="s">
        <v>155</v>
      </c>
    </row>
    <row r="39" spans="1:5" ht="12" customHeight="1">
      <c r="A39" s="98" t="s">
        <v>53</v>
      </c>
      <c r="B39" s="61"/>
      <c r="C39" s="62" t="s">
        <v>51</v>
      </c>
      <c r="D39" s="63">
        <v>225461</v>
      </c>
      <c r="E39" s="95" t="s">
        <v>155</v>
      </c>
    </row>
    <row r="40" spans="1:5" ht="12" customHeight="1" thickBot="1">
      <c r="A40" s="99" t="s">
        <v>54</v>
      </c>
      <c r="B40" s="100"/>
      <c r="C40" s="101" t="s">
        <v>51</v>
      </c>
      <c r="D40" s="102">
        <v>137974</v>
      </c>
      <c r="E40" s="103" t="s">
        <v>156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2018-09-10T07:36:27Z</cp:lastPrinted>
  <dcterms:created xsi:type="dcterms:W3CDTF">2004-02-12T00:49:17Z</dcterms:created>
  <dcterms:modified xsi:type="dcterms:W3CDTF">2020-10-06T02:02:18Z</dcterms:modified>
  <cp:category/>
  <cp:version/>
  <cp:contentType/>
  <cp:contentStatus/>
</cp:coreProperties>
</file>